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9\1 výzva\"/>
    </mc:Choice>
  </mc:AlternateContent>
  <xr:revisionPtr revIDLastSave="0" documentId="13_ncr:1_{B10F1D35-9E44-437A-87F9-58D09C9C62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<sst xmlns="http://schemas.openxmlformats.org/spreadsheetml/2006/main" count="53" uniqueCount="44">
  <si>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</si>
  <si>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</si>
  <si>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</si>
  <si>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</si>
  <si>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</si>
  <si>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</si>
  <si>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</si>
  <si>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</si>
  <si>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</si>
  <si>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</si>
  <si>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</si>
  <si>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</si>
  <si>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</si>
  <si>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</si>
  <si>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</si>
  <si>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</si>
  <si>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</si>
  <si>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</si>
  <si>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</si>
  <si>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</si>
  <si>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</si>
  <si>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</si>
  <si>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</si>
  <si>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</si>
  <si>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</si>
  <si>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</si>
  <si>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</si>
  <si>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</si>
  <si>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ks</t>
  </si>
  <si>
    <t>Příloha č. 2 Kupní smlouvy - technická specifikace
Tonery (II.) 059 - 2022 (originální)</t>
  </si>
  <si>
    <t>UK PED - Irena Pešíková, 
Tel.: 37763 7733,
E-mail: pesikova@uk.zcu.cz</t>
  </si>
  <si>
    <t>Klatovská 51,
301 00 Plzeň,
Pedagogická knihonva,
místnost KL 108</t>
  </si>
  <si>
    <t>EO - Václava Vlková, 
Tel.: 37763 1146,
E-mail: vlkovav@rek.zcu.cz</t>
  </si>
  <si>
    <t>Univerzitní 8,
301 00 Plzeň,
Rektorát - Ekonomický odbor,
místnost UR 221</t>
  </si>
  <si>
    <t>FF - Markéta Kasalová, DiS.,
Tel.: 37763 5016,
E-mail: mkasalov@ff.zcu.cz</t>
  </si>
  <si>
    <t>Sedláčkova 38, 
301 00 Plzeň,
Fakulta filozofická - Děkanát,
místnost SO 205</t>
  </si>
  <si>
    <t>Samostatná faktura</t>
  </si>
  <si>
    <t>NE</t>
  </si>
  <si>
    <r>
      <t xml:space="preserve">Toner do tiskárny Kyocera TasKalfa 3551ci - </t>
    </r>
    <r>
      <rPr>
        <b/>
        <sz val="11"/>
        <color theme="1"/>
        <rFont val="Calibri"/>
        <family val="2"/>
        <charset val="238"/>
        <scheme val="minor"/>
      </rPr>
      <t>černý K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</si>
  <si>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</si>
  <si>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UTAX P-4531i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</si>
  <si>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25 000 stran.</t>
  </si>
  <si>
    <t>Originální toner. Výtěžnost 10 000 stran.</t>
  </si>
  <si>
    <t>Originální toner. Výtěžnost 14 500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</si>
</sst>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6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J1" zoomScaleNormal="100" workbookViewId="0">
      <selection activeCell="P8" sqref="P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0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1406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 x14ac:dyDescent="0.25">
      <c r="B1" s="88" t="s">
        <v>29</v>
      </c>
      <c r="C1" s="89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16</v>
      </c>
      <c r="D6" s="24" t="s">
        <v>4</v>
      </c>
      <c r="E6" s="39" t="s">
        <v>17</v>
      </c>
      <c r="F6" s="39" t="s">
        <v>18</v>
      </c>
      <c r="G6" s="25" t="s">
        <v>5</v>
      </c>
      <c r="H6" s="39" t="s">
        <v>13</v>
      </c>
      <c r="I6" s="39" t="s">
        <v>19</v>
      </c>
      <c r="J6" s="39" t="s">
        <v>20</v>
      </c>
      <c r="K6" s="50" t="s">
        <v>27</v>
      </c>
      <c r="L6" s="47" t="s">
        <v>21</v>
      </c>
      <c r="M6" s="39" t="s">
        <v>24</v>
      </c>
      <c r="N6" s="39" t="s">
        <v>22</v>
      </c>
      <c r="O6" s="39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25</v>
      </c>
      <c r="U6" s="39" t="s">
        <v>26</v>
      </c>
    </row>
    <row r="7" spans="1:21" ht="94.5" customHeight="1" thickTop="1" thickBot="1" x14ac:dyDescent="0.3">
      <c r="B7" s="51">
        <v>1</v>
      </c>
      <c r="C7" s="85" t="s">
        <v>38</v>
      </c>
      <c r="D7" s="52">
        <v>2</v>
      </c>
      <c r="E7" s="53" t="s">
        <v>28</v>
      </c>
      <c r="F7" s="85" t="s">
        <v>41</v>
      </c>
      <c r="G7" s="103"/>
      <c r="H7" s="54" t="str">
        <f t="shared" ref="H7:H9" si="0">IF(P7&gt;1999,"ANO","NE")</f>
        <v>ANO</v>
      </c>
      <c r="I7" s="82" t="s">
        <v>36</v>
      </c>
      <c r="J7" s="55" t="s">
        <v>37</v>
      </c>
      <c r="K7" s="56"/>
      <c r="L7" s="82" t="s">
        <v>30</v>
      </c>
      <c r="M7" s="82" t="s">
        <v>31</v>
      </c>
      <c r="N7" s="57">
        <v>21</v>
      </c>
      <c r="O7" s="58">
        <f>D7*P7</f>
        <v>4000</v>
      </c>
      <c r="P7" s="59">
        <v>2000</v>
      </c>
      <c r="Q7" s="100"/>
      <c r="R7" s="60">
        <f>D7*Q7</f>
        <v>0</v>
      </c>
      <c r="S7" s="61" t="str">
        <f t="shared" ref="S7" si="1">IF(ISNUMBER(Q7), IF(Q7&gt;P7,"NEVYHOVUJE","VYHOVUJE")," ")</f>
        <v xml:space="preserve"> </v>
      </c>
      <c r="T7" s="53"/>
      <c r="U7" s="53" t="s">
        <v>10</v>
      </c>
    </row>
    <row r="8" spans="1:21" s="5" customFormat="1" ht="88.5" customHeight="1" thickBot="1" x14ac:dyDescent="0.3">
      <c r="B8" s="72">
        <v>2</v>
      </c>
      <c r="C8" s="86" t="s">
        <v>39</v>
      </c>
      <c r="D8" s="73">
        <v>1</v>
      </c>
      <c r="E8" s="74" t="s">
        <v>28</v>
      </c>
      <c r="F8" s="86" t="s">
        <v>42</v>
      </c>
      <c r="G8" s="104"/>
      <c r="H8" s="75" t="str">
        <f t="shared" si="0"/>
        <v>ANO</v>
      </c>
      <c r="I8" s="83" t="s">
        <v>36</v>
      </c>
      <c r="J8" s="83" t="s">
        <v>37</v>
      </c>
      <c r="K8" s="76"/>
      <c r="L8" s="83" t="s">
        <v>32</v>
      </c>
      <c r="M8" s="83" t="s">
        <v>33</v>
      </c>
      <c r="N8" s="77">
        <v>21</v>
      </c>
      <c r="O8" s="78">
        <f t="shared" ref="O8:O9" si="2">D8*P8</f>
        <v>5000</v>
      </c>
      <c r="P8" s="79">
        <v>5000</v>
      </c>
      <c r="Q8" s="101"/>
      <c r="R8" s="80">
        <f t="shared" ref="R8" si="3">D8*Q8</f>
        <v>0</v>
      </c>
      <c r="S8" s="81" t="str">
        <f t="shared" ref="S8" si="4">IF(ISNUMBER(Q8), IF(Q8&gt;P8,"NEVYHOVUJE","VYHOVUJE")," ")</f>
        <v xml:space="preserve"> </v>
      </c>
      <c r="T8" s="74"/>
      <c r="U8" s="74" t="s">
        <v>10</v>
      </c>
    </row>
    <row r="9" spans="1:21" s="5" customFormat="1" ht="89.25" customHeight="1" thickBot="1" x14ac:dyDescent="0.3">
      <c r="B9" s="62">
        <v>3</v>
      </c>
      <c r="C9" s="87" t="s">
        <v>40</v>
      </c>
      <c r="D9" s="63">
        <v>3</v>
      </c>
      <c r="E9" s="64" t="s">
        <v>28</v>
      </c>
      <c r="F9" s="87" t="s">
        <v>43</v>
      </c>
      <c r="G9" s="105"/>
      <c r="H9" s="65" t="str">
        <f t="shared" si="0"/>
        <v>ANO</v>
      </c>
      <c r="I9" s="84" t="s">
        <v>36</v>
      </c>
      <c r="J9" s="84" t="s">
        <v>37</v>
      </c>
      <c r="K9" s="66"/>
      <c r="L9" s="84" t="s">
        <v>34</v>
      </c>
      <c r="M9" s="84" t="s">
        <v>35</v>
      </c>
      <c r="N9" s="67">
        <v>21</v>
      </c>
      <c r="O9" s="68">
        <f t="shared" si="2"/>
        <v>6600</v>
      </c>
      <c r="P9" s="69">
        <v>2200</v>
      </c>
      <c r="Q9" s="102"/>
      <c r="R9" s="70">
        <f t="shared" ref="R9" si="5">D9*Q9</f>
        <v>0</v>
      </c>
      <c r="S9" s="71" t="str">
        <f t="shared" ref="S9" si="6">IF(ISNUMBER(Q9), IF(Q9&gt;P9,"NEVYHOVUJE","VYHOVUJE")," ")</f>
        <v xml:space="preserve"> </v>
      </c>
      <c r="T9" s="64"/>
      <c r="U9" s="64" t="s">
        <v>10</v>
      </c>
    </row>
    <row r="10" spans="1:21" ht="16.5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48"/>
      <c r="S10" s="5"/>
      <c r="T10" s="5"/>
    </row>
    <row r="11" spans="1:21" ht="60.75" customHeight="1" thickTop="1" thickBot="1" x14ac:dyDescent="0.3">
      <c r="A11" s="5"/>
      <c r="B11" s="95" t="s">
        <v>14</v>
      </c>
      <c r="C11" s="96"/>
      <c r="D11" s="96"/>
      <c r="E11" s="96"/>
      <c r="F11" s="96"/>
      <c r="G11" s="96"/>
      <c r="H11" s="37"/>
      <c r="I11" s="27"/>
      <c r="J11" s="27"/>
      <c r="K11" s="27"/>
      <c r="L11" s="12"/>
      <c r="M11" s="12"/>
      <c r="N11" s="28"/>
      <c r="O11" s="28"/>
      <c r="P11" s="29" t="s">
        <v>11</v>
      </c>
      <c r="Q11" s="97" t="s">
        <v>12</v>
      </c>
      <c r="R11" s="98"/>
      <c r="S11" s="99"/>
      <c r="T11" s="22"/>
      <c r="U11" s="30"/>
    </row>
    <row r="12" spans="1:21" ht="33.75" customHeight="1" thickTop="1" thickBot="1" x14ac:dyDescent="0.3">
      <c r="A12" s="5"/>
      <c r="B12" s="90" t="s">
        <v>15</v>
      </c>
      <c r="C12" s="91"/>
      <c r="D12" s="91"/>
      <c r="E12" s="91"/>
      <c r="F12" s="91"/>
      <c r="G12" s="91"/>
      <c r="H12" s="38"/>
      <c r="I12" s="31"/>
      <c r="L12" s="10"/>
      <c r="M12" s="10"/>
      <c r="N12" s="32"/>
      <c r="O12" s="32"/>
      <c r="P12" s="33">
        <f>SUM(O7:O9)</f>
        <v>15600</v>
      </c>
      <c r="Q12" s="92">
        <f>SUM(R7:R9)</f>
        <v>0</v>
      </c>
      <c r="R12" s="93"/>
      <c r="S12" s="94"/>
      <c r="T12" s="5"/>
    </row>
    <row r="13" spans="1:21" ht="14.25" customHeight="1" thickTop="1" x14ac:dyDescent="0.25">
      <c r="A13" s="5"/>
      <c r="B13" s="5"/>
      <c r="K13" s="5"/>
      <c r="L13" s="5"/>
      <c r="M13" s="5"/>
      <c r="P13" s="5"/>
      <c r="Q13" s="5"/>
      <c r="R13" s="5"/>
      <c r="S13" s="5"/>
      <c r="T13" s="5"/>
    </row>
    <row r="14" spans="1:21" ht="14.25" customHeight="1" x14ac:dyDescent="0.25">
      <c r="A14" s="5"/>
      <c r="B14" s="41"/>
      <c r="K14" s="5"/>
      <c r="L14" s="5"/>
      <c r="M14" s="5"/>
      <c r="P14" s="5"/>
      <c r="Q14" s="5"/>
      <c r="R14" s="5"/>
      <c r="S14" s="5"/>
      <c r="T14" s="5"/>
    </row>
    <row r="15" spans="1:21" ht="14.25" customHeight="1" x14ac:dyDescent="0.25">
      <c r="A15" s="5"/>
      <c r="B15" s="42"/>
      <c r="C15" s="41"/>
      <c r="K15" s="5"/>
      <c r="L15" s="5"/>
      <c r="M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M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M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M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M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M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M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M32" s="5"/>
      <c r="P32" s="5"/>
      <c r="Q32" s="5"/>
      <c r="R32" s="5"/>
      <c r="S32" s="5"/>
      <c r="T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55St88sLOWnu8gagyzrhJngeu1j2gObrg91brVLINjtXhOor6qfsabvwhxQWk6J7WKAf7el3CDu2+c+CkbKc5Q==" saltValue="vrbq5trcZc0VJ2Dr08ZRLw==" spinCount="100000" sheet="1" objects="1" scenarios="1"/>
  <mergeCells count="5">
    <mergeCell ref="B1:C1"/>
    <mergeCell ref="B12:G12"/>
    <mergeCell ref="Q12:S12"/>
    <mergeCell ref="B11:G11"/>
    <mergeCell ref="Q11:S11"/>
  </mergeCells>
  <conditionalFormatting sqref="B7:B9">
    <cfRule type="containsBlanks" dxfId="12" priority="61">
      <formula>LEN(TRIM(B7))=0</formula>
    </cfRule>
  </conditionalFormatting>
  <conditionalFormatting sqref="B7:B9">
    <cfRule type="cellIs" dxfId="11" priority="56" operator="greaterThanOrEqual">
      <formula>1</formula>
    </cfRule>
  </conditionalFormatting>
  <conditionalFormatting sqref="S7:S9">
    <cfRule type="cellIs" dxfId="10" priority="53" operator="equal">
      <formula>"VYHOVUJE"</formula>
    </cfRule>
  </conditionalFormatting>
  <conditionalFormatting sqref="S7:S9">
    <cfRule type="cellIs" dxfId="9" priority="52" operator="equal">
      <formula>"NEVYHOVUJE"</formula>
    </cfRule>
  </conditionalFormatting>
  <conditionalFormatting sqref="G7:G9 Q7:Q9">
    <cfRule type="containsBlanks" dxfId="8" priority="33">
      <formula>LEN(TRIM(G7))=0</formula>
    </cfRule>
  </conditionalFormatting>
  <conditionalFormatting sqref="G7:G9 Q7:Q9">
    <cfRule type="notContainsBlanks" dxfId="7" priority="31">
      <formula>LEN(TRIM(G7))&gt;0</formula>
    </cfRule>
  </conditionalFormatting>
  <conditionalFormatting sqref="G7:G9 Q7:Q9">
    <cfRule type="notContainsBlanks" dxfId="6" priority="30">
      <formula>LEN(TRIM(G7))&gt;0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Blanks" dxfId="4" priority="7">
      <formula>LEN(TRIM(H7))=0</formula>
    </cfRule>
  </conditionalFormatting>
  <conditionalFormatting sqref="H7:H9">
    <cfRule type="notContainsBlanks" dxfId="3" priority="8">
      <formula>LEN(TRIM(H7))&gt;0</formula>
    </cfRule>
  </conditionalFormatting>
  <conditionalFormatting sqref="H7:H9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9">
    <cfRule type="containsBlanks" dxfId="0" priority="2">
      <formula>LEN(TRIM(D8))=0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2022-11-29T07:17:22Z</dcterms:modified>
</cp:coreProperties>
</file>